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8F4CBC66-6D83-4D6B-BC87-78E865EDFB0E}" xr6:coauthVersionLast="47" xr6:coauthVersionMax="47" xr10:uidLastSave="{00000000-0000-0000-0000-000000000000}"/>
  <workbookProtection workbookAlgorithmName="SHA-512" workbookHashValue="m8Hd7/rl1Xnoe3Y21PKlS1rR7Nl1UiSkSJ0Bq7a0NIZe7I3RrpDf5npxjecOc0QgBnbjzeLvjB5eyWzRGHI5rg==" workbookSaltValue="HF66Yuyt+D+3k1km4dnhDQ==" workbookSpinCount="100000" lockStructure="1"/>
  <bookViews>
    <workbookView xWindow="-120" yWindow="-120" windowWidth="29040" windowHeight="15990" tabRatio="863" xr2:uid="{00000000-000D-0000-FFFF-FFFF00000000}"/>
  </bookViews>
  <sheets>
    <sheet name="NST Ідея_ФОП Шерстюк К.B.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Ідея_ФОП Шерстюк К.B.'!$A$1:$I$103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8" i="164"/>
  <c r="L9" i="164"/>
  <c r="L10" i="164"/>
  <c r="L11" i="164"/>
  <c r="M4" i="165"/>
  <c r="H4" i="165"/>
  <c r="L4" i="165" s="1"/>
  <c r="G4" i="165"/>
  <c r="M8" i="165"/>
  <c r="L8" i="165"/>
  <c r="H8" i="165"/>
  <c r="G8" i="165"/>
  <c r="M7" i="165"/>
  <c r="H7" i="165"/>
  <c r="L7" i="165" s="1"/>
  <c r="G7" i="165"/>
  <c r="H5" i="165" l="1"/>
  <c r="F2" i="164" s="1"/>
  <c r="H6" i="165"/>
  <c r="E2" i="164"/>
  <c r="G2" i="164"/>
  <c r="G3" i="164"/>
  <c r="G39" i="164" l="1"/>
  <c r="M6" i="165" l="1"/>
  <c r="L6" i="165"/>
  <c r="G6" i="165"/>
  <c r="H3" i="164" s="1"/>
  <c r="M5" i="165"/>
  <c r="L5" i="165"/>
  <c r="G5" i="165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7" i="164"/>
  <c r="F21" i="164" l="1"/>
  <c r="F13" i="164"/>
  <c r="F15" i="164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6" i="164"/>
  <c r="F80" i="164"/>
  <c r="F84" i="164"/>
  <c r="F88" i="164"/>
  <c r="F92" i="164"/>
  <c r="F96" i="164"/>
  <c r="F79" i="164"/>
  <c r="F83" i="164"/>
  <c r="F87" i="164"/>
  <c r="F91" i="164"/>
  <c r="F95" i="164"/>
  <c r="F99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6" i="164" l="1"/>
  <c r="F67" i="164"/>
  <c r="F68" i="164"/>
  <c r="F74" i="164"/>
  <c r="F69" i="164"/>
  <c r="F64" i="164"/>
  <c r="F70" i="164"/>
  <c r="F73" i="164"/>
  <c r="F75" i="164"/>
  <c r="F66" i="164"/>
  <c r="E64" i="164"/>
  <c r="E75" i="164"/>
  <c r="F71" i="164"/>
  <c r="F72" i="164"/>
  <c r="F65" i="164"/>
  <c r="F51" i="164"/>
  <c r="F48" i="164"/>
  <c r="F58" i="164"/>
  <c r="F42" i="164"/>
  <c r="F53" i="164"/>
  <c r="F63" i="164"/>
  <c r="F47" i="164"/>
  <c r="F60" i="164"/>
  <c r="F44" i="164"/>
  <c r="F54" i="164"/>
  <c r="F49" i="164"/>
  <c r="F59" i="164"/>
  <c r="F43" i="164"/>
  <c r="F56" i="164"/>
  <c r="F50" i="164"/>
  <c r="F61" i="164"/>
  <c r="F45" i="164"/>
  <c r="F55" i="164"/>
  <c r="F40" i="164"/>
  <c r="F52" i="164"/>
  <c r="F62" i="164"/>
  <c r="F46" i="164"/>
  <c r="F57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71" i="164" l="1"/>
  <c r="G66" i="164"/>
  <c r="G64" i="164"/>
  <c r="G75" i="164"/>
  <c r="F100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<sst xmlns="http://schemas.openxmlformats.org/spreadsheetml/2006/main" count="173" uniqueCount="165">
  <si>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</si>
  <si>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</si>
  <si>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</si>
  <si>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</si>
  <si>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</si>
  <si>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</si>
  <si>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</si>
  <si>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</si>
  <si>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</si>
  <si>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</si>
  <si>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</si>
  <si>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</si>
  <si>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</si>
  <si>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</si>
  <si>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</si>
  <si>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</si>
  <si>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</si>
  <si>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</si>
  <si>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</si>
  <si>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</si>
  <si>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</si>
  <si>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</si>
  <si>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</si>
  <si>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</si>
  <si>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</si>
  <si>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</si>
  <si>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</si>
  <si>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</si>
  <si>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</si>
  <si>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</si>
  <si>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</si>
  <si>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</si>
  <si>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</si>
  <si>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</si>
  <si>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</si>
  <si>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</si>
  <si>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</si>
  <si>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</si>
  <si>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</si>
  <si>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</si>
  <si>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</si>
  <si>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</si>
  <si>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</si>
  <si>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</si>
  <si>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</si>
  <si>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</si>
  <si>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</si>
  <si>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</si>
  <si>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</si>
  <si>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</si>
  <si>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</si>
  <si>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</si>
  <si>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</si>
  <si>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</si>
  <si>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</si>
  <si>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</si>
  <si>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</si>
  <si>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</si>
  <si>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</si>
  <si>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</si>
  <si>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</si>
  <si>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</si>
  <si>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</si>
  <si>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</si>
  <si>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</si>
  <si>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</si>
  <si>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</si>
  <si>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</si>
  <si>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</si>
  <si>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</si>
  <si>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</si>
  <si>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</si>
  <si>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</si>
  <si>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</si>
  <si>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</si>
  <si>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</si>
  <si>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</si>
  <si>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</si>
  <si>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</si>
  <si>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</si>
  <si>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</si>
  <si>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</si>
  <si>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</si>
  <si>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</si>
  <si>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</si>
  <si>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</si>
  <si>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</si>
  <si>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</si>
  <si>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</si>
  <si>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</si>
  <si>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</si>
  <si>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</si>
  <si>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</si>
  <si>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</si>
  <si>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</si>
  <si>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</si>
  <si>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</si>
  <si>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</si>
  <si>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</si>
  <si>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</si>
  <si>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</si>
  <si>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</si>
  <si>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</si>
  <si>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</si>
  <si>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</si>
  <si>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</si>
  <si>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</si>
  <si>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</si>
  <si>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</si>
  <si>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</si>
  <si>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</si>
  <si>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</si>
  <si>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</si>
  <si>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</si>
  <si>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</si>
  <si>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</si>
  <si>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</si>
  <si>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</si>
  <si>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</si>
  <si>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</si>
  <si>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</si>
  <si>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</si>
  <si>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</si>
  <si>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</si>
  <si>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</si>
  <si>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</si>
  <si>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</si>
  <si>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</si>
  <si>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</si>
  <si>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</si>
  <si>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</si>
  <si>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</si>
  <si>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</si>
  <si>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</si>
  <si>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</si>
  <si>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</si>
  <si>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</si>
  <si>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</si>
  <si>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</si>
  <si>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</si>
  <si>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</si>
  <si>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</si>
  <si>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</si>
  <si>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</si>
  <si>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</si>
  <si>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</si>
  <si>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</si>
  <si>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</si>
  <si>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</si>
  <si>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</si>
  <si>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</si>
  <si>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</si>
  <si>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</si>
  <si>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</si>
  <si>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</si>
  <si>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</si>
  <si>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</si>
  <si>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</si>
  <si>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</si>
  <si>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</si>
  <si>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Технотоп_0-0-36</t>
  </si>
  <si>
    <t>NST Ідея Технотоп_0-0-24</t>
  </si>
  <si>
    <t>NST Ідея Технотоп_0-6-12</t>
  </si>
  <si>
    <t>NST Ідея Технотоп_0-0-12</t>
  </si>
  <si>
    <t>NST Ідея Технотоп_0-9-24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</si>
</sst>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11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952499</xdr:colOff>
      <xdr:row>3</xdr:row>
      <xdr:rowOff>85725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0"/>
          <a:ext cx="222884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VLOOKUP('NST Ідея_ФОП Шерстюк К.B.'!H2,Лист2!A:P,16,FALSE)</f>
        <v>1000</v>
      </c>
      <c r="F2" s="132">
        <f>VLOOKUP(H$2,Лист2!$A:$H,8,0)</f>
        <v>199999.99859999999</v>
      </c>
      <c r="G2" s="177">
        <f ca="1">TODAY()</f>
        <v>45855</v>
      </c>
      <c r="H2" s="194" t="s">
        <v>160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199999.99859999999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 t="str">
        <f>VLOOKUP(H$2,Лист2!$A:$G,7,0)</f>
        <v>max. 196078,43 грн.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196078.43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199999.99859999999</v>
      </c>
      <c r="G7" s="164"/>
      <c r="H7" s="165"/>
      <c r="I7" s="42"/>
      <c r="J7" s="4"/>
      <c r="K7" s="37"/>
      <c r="L7" s="51" t="str">
        <f>Лист2!A4</f>
        <v>NST Ідея Технотоп_0-0-12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NST Ідея Технотоп_0-0-24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Технотоп_0-0-36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Технотоп_0-6-12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Технотоп_0-9-24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199999.99859999999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183981.56733958016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380059.99733958015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0.62369884848594681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-196078.43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5555.5555166666663</v>
      </c>
      <c r="E40" s="20">
        <f>IF(AND(B40&gt;F$13,B40&lt;=$F$21),F$7*F$19,0)</f>
        <v>4999.999965</v>
      </c>
      <c r="F40" s="182">
        <f>IF(B40&lt;=$F$21,F$7*F$9/12,0)</f>
        <v>1.666666655</v>
      </c>
      <c r="G40" s="209">
        <f t="shared" ref="G40:G71" si="0">IF(B$40&lt;=F$21,D40+E40+F40,0)</f>
        <v>10557.222148321667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5555.5555166666663</v>
      </c>
      <c r="E41" s="20">
        <f t="shared" ref="E41:E99" si="3">IF(AND(B41&gt;F$13,B41&lt;=$F$21),F$7*F$19,0)</f>
        <v>4999.999965</v>
      </c>
      <c r="F41" s="182">
        <f t="shared" ref="F41:F99" si="4">IF(B41&lt;=$F$21,F$7*F$9/12,0)</f>
        <v>1.666666655</v>
      </c>
      <c r="G41" s="209">
        <f t="shared" si="0"/>
        <v>10557.222148321667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5555.5555166666663</v>
      </c>
      <c r="E42" s="20">
        <f t="shared" si="3"/>
        <v>4999.999965</v>
      </c>
      <c r="F42" s="182">
        <f t="shared" si="4"/>
        <v>1.666666655</v>
      </c>
      <c r="G42" s="209">
        <f t="shared" si="0"/>
        <v>10557.222148321667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5555.5555166666663</v>
      </c>
      <c r="E43" s="20">
        <f t="shared" si="3"/>
        <v>4999.999965</v>
      </c>
      <c r="F43" s="182">
        <f t="shared" si="4"/>
        <v>1.666666655</v>
      </c>
      <c r="G43" s="209">
        <f t="shared" si="0"/>
        <v>10557.222148321667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5555.5555166666663</v>
      </c>
      <c r="E44" s="20">
        <f t="shared" si="3"/>
        <v>4999.999965</v>
      </c>
      <c r="F44" s="182">
        <f t="shared" si="4"/>
        <v>1.666666655</v>
      </c>
      <c r="G44" s="209">
        <f t="shared" si="0"/>
        <v>10557.222148321667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5555.5555166666663</v>
      </c>
      <c r="E45" s="20">
        <f t="shared" si="3"/>
        <v>4999.999965</v>
      </c>
      <c r="F45" s="182">
        <f t="shared" si="4"/>
        <v>1.666666655</v>
      </c>
      <c r="G45" s="209">
        <f t="shared" si="0"/>
        <v>10557.222148321667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5555.5555166666663</v>
      </c>
      <c r="E46" s="20">
        <f t="shared" si="3"/>
        <v>4999.999965</v>
      </c>
      <c r="F46" s="182">
        <f t="shared" si="4"/>
        <v>1.666666655</v>
      </c>
      <c r="G46" s="209">
        <f t="shared" si="0"/>
        <v>10557.222148321667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5555.5555166666663</v>
      </c>
      <c r="E47" s="20">
        <f t="shared" si="3"/>
        <v>4999.999965</v>
      </c>
      <c r="F47" s="182">
        <f t="shared" si="4"/>
        <v>1.666666655</v>
      </c>
      <c r="G47" s="209">
        <f t="shared" si="0"/>
        <v>10557.222148321667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5555.5555166666663</v>
      </c>
      <c r="E48" s="20">
        <f t="shared" si="3"/>
        <v>4999.999965</v>
      </c>
      <c r="F48" s="182">
        <f t="shared" si="4"/>
        <v>1.666666655</v>
      </c>
      <c r="G48" s="209">
        <f t="shared" si="0"/>
        <v>10557.222148321667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5555.5555166666663</v>
      </c>
      <c r="E49" s="20">
        <f t="shared" si="3"/>
        <v>4999.999965</v>
      </c>
      <c r="F49" s="182">
        <f t="shared" si="4"/>
        <v>1.666666655</v>
      </c>
      <c r="G49" s="209">
        <f t="shared" si="0"/>
        <v>10557.222148321667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5555.5555166666663</v>
      </c>
      <c r="E50" s="20">
        <f t="shared" si="3"/>
        <v>4999.999965</v>
      </c>
      <c r="F50" s="182">
        <f t="shared" si="4"/>
        <v>1.666666655</v>
      </c>
      <c r="G50" s="209">
        <f t="shared" si="0"/>
        <v>10557.222148321667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5555.5555166666663</v>
      </c>
      <c r="E51" s="20">
        <f t="shared" si="3"/>
        <v>4999.999965</v>
      </c>
      <c r="F51" s="182">
        <f t="shared" si="4"/>
        <v>1.666666655</v>
      </c>
      <c r="G51" s="209">
        <f t="shared" si="0"/>
        <v>10557.222148321667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5555.5555166666663</v>
      </c>
      <c r="E52" s="20">
        <f t="shared" si="3"/>
        <v>4999.999965</v>
      </c>
      <c r="F52" s="182">
        <f t="shared" si="4"/>
        <v>1.666666655</v>
      </c>
      <c r="G52" s="209">
        <f t="shared" si="0"/>
        <v>10557.222148321667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5555.5555166666663</v>
      </c>
      <c r="E53" s="20">
        <f t="shared" si="3"/>
        <v>4999.999965</v>
      </c>
      <c r="F53" s="182">
        <f t="shared" si="4"/>
        <v>1.666666655</v>
      </c>
      <c r="G53" s="209">
        <f t="shared" si="0"/>
        <v>10557.222148321667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5555.5555166666663</v>
      </c>
      <c r="E54" s="20">
        <f t="shared" si="3"/>
        <v>4999.999965</v>
      </c>
      <c r="F54" s="182">
        <f t="shared" si="4"/>
        <v>1.666666655</v>
      </c>
      <c r="G54" s="209">
        <f t="shared" si="0"/>
        <v>10557.222148321667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5555.5555166666663</v>
      </c>
      <c r="E55" s="20">
        <f t="shared" si="3"/>
        <v>4999.999965</v>
      </c>
      <c r="F55" s="182">
        <f t="shared" si="4"/>
        <v>1.666666655</v>
      </c>
      <c r="G55" s="209">
        <f t="shared" si="0"/>
        <v>10557.222148321667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5555.5555166666663</v>
      </c>
      <c r="E56" s="20">
        <f t="shared" si="3"/>
        <v>4999.999965</v>
      </c>
      <c r="F56" s="182">
        <f t="shared" si="4"/>
        <v>1.666666655</v>
      </c>
      <c r="G56" s="209">
        <f t="shared" si="0"/>
        <v>10557.222148321667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5555.5555166666663</v>
      </c>
      <c r="E57" s="20">
        <f t="shared" si="3"/>
        <v>4999.999965</v>
      </c>
      <c r="F57" s="182">
        <f t="shared" si="4"/>
        <v>1.666666655</v>
      </c>
      <c r="G57" s="209">
        <f t="shared" si="0"/>
        <v>10557.222148321667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5555.5555166666663</v>
      </c>
      <c r="E58" s="20">
        <f t="shared" si="3"/>
        <v>4999.999965</v>
      </c>
      <c r="F58" s="182">
        <f t="shared" si="4"/>
        <v>1.666666655</v>
      </c>
      <c r="G58" s="209">
        <f t="shared" si="0"/>
        <v>10557.222148321667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5555.5555166666663</v>
      </c>
      <c r="E59" s="20">
        <f t="shared" si="3"/>
        <v>4999.999965</v>
      </c>
      <c r="F59" s="182">
        <f t="shared" si="4"/>
        <v>1.666666655</v>
      </c>
      <c r="G59" s="209">
        <f t="shared" si="0"/>
        <v>10557.222148321667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5555.5555166666663</v>
      </c>
      <c r="E60" s="20">
        <f t="shared" si="3"/>
        <v>4999.999965</v>
      </c>
      <c r="F60" s="182">
        <f t="shared" si="4"/>
        <v>1.666666655</v>
      </c>
      <c r="G60" s="209">
        <f t="shared" si="0"/>
        <v>10557.222148321667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5555.5555166666663</v>
      </c>
      <c r="E61" s="20">
        <f t="shared" si="3"/>
        <v>4999.999965</v>
      </c>
      <c r="F61" s="182">
        <f t="shared" si="4"/>
        <v>1.666666655</v>
      </c>
      <c r="G61" s="209">
        <f t="shared" si="0"/>
        <v>10557.222148321667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5555.5555166666663</v>
      </c>
      <c r="E62" s="20">
        <f t="shared" si="3"/>
        <v>4999.999965</v>
      </c>
      <c r="F62" s="182">
        <f t="shared" si="4"/>
        <v>1.666666655</v>
      </c>
      <c r="G62" s="209">
        <f t="shared" si="0"/>
        <v>10557.222148321667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5555.5555166666663</v>
      </c>
      <c r="E63" s="20">
        <f t="shared" si="3"/>
        <v>4999.999965</v>
      </c>
      <c r="F63" s="182">
        <f t="shared" si="4"/>
        <v>1.666666655</v>
      </c>
      <c r="G63" s="209">
        <f t="shared" si="0"/>
        <v>10557.222148321667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5555.5555166666663</v>
      </c>
      <c r="E64" s="20">
        <f t="shared" si="3"/>
        <v>4999.999965</v>
      </c>
      <c r="F64" s="182">
        <f t="shared" si="4"/>
        <v>1.666666655</v>
      </c>
      <c r="G64" s="209">
        <f t="shared" si="0"/>
        <v>10557.222148321667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5555.5555166666663</v>
      </c>
      <c r="E65" s="20">
        <f t="shared" si="3"/>
        <v>4999.999965</v>
      </c>
      <c r="F65" s="182">
        <f t="shared" si="4"/>
        <v>1.666666655</v>
      </c>
      <c r="G65" s="209">
        <f t="shared" si="0"/>
        <v>10557.222148321667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5555.5555166666663</v>
      </c>
      <c r="E66" s="20">
        <f t="shared" si="3"/>
        <v>4999.999965</v>
      </c>
      <c r="F66" s="182">
        <f t="shared" si="4"/>
        <v>1.666666655</v>
      </c>
      <c r="G66" s="209">
        <f t="shared" si="0"/>
        <v>10557.222148321667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5555.5555166666663</v>
      </c>
      <c r="E67" s="20">
        <f t="shared" si="3"/>
        <v>4999.999965</v>
      </c>
      <c r="F67" s="182">
        <f t="shared" si="4"/>
        <v>1.666666655</v>
      </c>
      <c r="G67" s="209">
        <f t="shared" si="0"/>
        <v>10557.222148321667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5555.5555166666663</v>
      </c>
      <c r="E68" s="20">
        <f t="shared" si="3"/>
        <v>4999.999965</v>
      </c>
      <c r="F68" s="182">
        <f t="shared" si="4"/>
        <v>1.666666655</v>
      </c>
      <c r="G68" s="209">
        <f t="shared" si="0"/>
        <v>10557.222148321667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5555.5555166666663</v>
      </c>
      <c r="E69" s="20">
        <f t="shared" si="3"/>
        <v>4999.999965</v>
      </c>
      <c r="F69" s="182">
        <f t="shared" si="4"/>
        <v>1.666666655</v>
      </c>
      <c r="G69" s="209">
        <f t="shared" si="0"/>
        <v>10557.222148321667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5555.5555166666663</v>
      </c>
      <c r="E70" s="20">
        <f t="shared" si="3"/>
        <v>4999.999965</v>
      </c>
      <c r="F70" s="182">
        <f t="shared" si="4"/>
        <v>1.666666655</v>
      </c>
      <c r="G70" s="209">
        <f t="shared" si="0"/>
        <v>10557.222148321667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5555.5555166666663</v>
      </c>
      <c r="E71" s="20">
        <f t="shared" si="3"/>
        <v>4999.999965</v>
      </c>
      <c r="F71" s="182">
        <f t="shared" si="4"/>
        <v>1.666666655</v>
      </c>
      <c r="G71" s="209">
        <f t="shared" si="0"/>
        <v>10557.222148321667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5555.5555166666663</v>
      </c>
      <c r="E72" s="20">
        <f t="shared" si="3"/>
        <v>4999.999965</v>
      </c>
      <c r="F72" s="182">
        <f t="shared" si="4"/>
        <v>1.666666655</v>
      </c>
      <c r="G72" s="209">
        <f t="shared" ref="G72:G99" si="5">IF(B$40&lt;=F$21,D72+E72+F72,0)</f>
        <v>10557.222148321667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5555.5555166666663</v>
      </c>
      <c r="E73" s="20">
        <f t="shared" si="3"/>
        <v>4999.999965</v>
      </c>
      <c r="F73" s="182">
        <f t="shared" si="4"/>
        <v>1.666666655</v>
      </c>
      <c r="G73" s="209">
        <f t="shared" si="5"/>
        <v>10557.222148321667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5555.5555166666663</v>
      </c>
      <c r="E74" s="20">
        <f t="shared" si="3"/>
        <v>4999.999965</v>
      </c>
      <c r="F74" s="182">
        <f t="shared" si="4"/>
        <v>1.666666655</v>
      </c>
      <c r="G74" s="209">
        <f t="shared" si="5"/>
        <v>10557.222148321667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5555.5555166666663</v>
      </c>
      <c r="E75" s="20">
        <f t="shared" si="3"/>
        <v>4999.999965</v>
      </c>
      <c r="F75" s="182">
        <f t="shared" si="4"/>
        <v>1.666666655</v>
      </c>
      <c r="G75" s="209">
        <f t="shared" si="5"/>
        <v>10557.222148321667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199999.99860000002</v>
      </c>
      <c r="E100" s="93">
        <f>SUM(E40:E99)</f>
        <v>179999.99873999992</v>
      </c>
      <c r="F100" s="99">
        <f>SUM(F40:F99)</f>
        <v>59.999999580000001</v>
      </c>
      <c r="G100" s="212">
        <f>SUM(G40:H99)</f>
        <v>380059.99733958015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J5b7qcdP6RlzB9UWpqapgFjNz9sufQRyuXaHIlsaaV0H541rPlyInOp/5VRPxCaJ+j6YWepxDTpGZpfrPcfxLw==" saltValue="KysbOafTTwQk6xxuCAbttg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B4" sqref="B4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8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8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8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163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4">
        <f t="shared" ref="H4" si="0">B4+B4*K4</f>
        <v>199999.99859999999</v>
      </c>
      <c r="I4" s="151">
        <v>0</v>
      </c>
      <c r="K4" s="185">
        <v>0.02</v>
      </c>
      <c r="L4" s="153">
        <f t="shared" ref="L4" si="1"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4">
        <f t="shared" ref="H5:H6" si="2">B5+B5*K5</f>
        <v>199999.99859999999</v>
      </c>
      <c r="I5" s="151">
        <v>0</v>
      </c>
      <c r="K5" s="185">
        <v>0.02</v>
      </c>
      <c r="L5" s="153">
        <f t="shared" ref="L5:L8" si="3"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160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4">
        <f t="shared" si="2"/>
        <v>199999.99859999999</v>
      </c>
      <c r="I6" s="151">
        <v>0</v>
      </c>
      <c r="J6" s="151"/>
      <c r="K6" s="185">
        <v>0.02</v>
      </c>
      <c r="L6" s="153">
        <f t="shared" si="3"/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162</v>
      </c>
      <c r="B7" s="121">
        <v>69767.44</v>
      </c>
      <c r="C7" s="151">
        <v>12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69767,44 грн.</v>
      </c>
      <c r="H7" s="184">
        <f>B7+B7*K7</f>
        <v>74999.998000000007</v>
      </c>
      <c r="I7" s="151">
        <v>6</v>
      </c>
      <c r="K7" s="185">
        <v>7.4999999999999997E-2</v>
      </c>
      <c r="L7" s="153">
        <f t="shared" si="3"/>
        <v>9992.8382803313798</v>
      </c>
      <c r="M7" s="154">
        <f>F7</f>
        <v>4.99E-2</v>
      </c>
      <c r="N7" s="154"/>
      <c r="O7" s="155">
        <v>0</v>
      </c>
      <c r="P7" s="151">
        <v>1000</v>
      </c>
    </row>
    <row r="8" spans="1:16" s="151" customFormat="1" x14ac:dyDescent="0.2">
      <c r="A8" s="151" t="s">
        <v>164</v>
      </c>
      <c r="B8" s="121">
        <v>67567.570000000007</v>
      </c>
      <c r="C8" s="151">
        <v>24</v>
      </c>
      <c r="D8" s="152">
        <v>1E-4</v>
      </c>
      <c r="E8" s="152">
        <v>0</v>
      </c>
      <c r="F8" s="152">
        <v>4.99E-2</v>
      </c>
      <c r="G8" s="151" t="str">
        <f>I$2&amp;" "&amp;B8&amp;" "&amp;H$2</f>
        <v>max. 67567,57 грн.</v>
      </c>
      <c r="H8" s="184">
        <f>B8+B8*K8</f>
        <v>75000.002700000012</v>
      </c>
      <c r="I8" s="151">
        <v>9</v>
      </c>
      <c r="K8" s="185">
        <v>0.11</v>
      </c>
      <c r="L8" s="153">
        <f t="shared" si="3"/>
        <v>6867.8257784570424</v>
      </c>
      <c r="M8" s="154">
        <f>F8</f>
        <v>4.99E-2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Ідея_ФОП Шерстюк К.B.</vt:lpstr>
      <vt:lpstr>Перелік партнерів</vt:lpstr>
      <vt:lpstr>Назви</vt:lpstr>
      <vt:lpstr>Лист2</vt:lpstr>
      <vt:lpstr>'NST Ідея_ФОП Шерстюк К.B.'!Область_друку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2025-07-17T06:46:36Z</dcterms:modified>
</cp:coreProperties>
</file>