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18C94BBC-8CFE-4FCD-B63E-593159945799}" xr6:coauthVersionLast="47" xr6:coauthVersionMax="47" xr10:uidLastSave="{00000000-0000-0000-0000-000000000000}"/>
  <workbookProtection workbookAlgorithmName="SHA-512" workbookHashValue="fYs/8wkEsuE2LDuHWZwqVRXsziSauPg4sYFbBij0wZhUbB5YBiRt3Hi/PcLp8XP9qRMNtvc66a2SJo3Hy8sCVw==" workbookSaltValue="6QpMftZ6EPQP9fmqXYHvfw==" workbookSpinCount="100000" lockStructure="1"/>
  <bookViews>
    <workbookView xWindow="-120" yWindow="-120" windowWidth="29040" windowHeight="15990" tabRatio="863" xr2:uid="{00000000-000D-0000-FFFF-FFFF00000000}"/>
  </bookViews>
  <sheets>
    <sheet name="NST Ідея_0-15-36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Ідея_0-15-36'!$A$1:$I$103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<sst xmlns="http://schemas.openxmlformats.org/spreadsheetml/2006/main" count="169" uniqueCount="161">
  <si>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</si>
  <si>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</si>
  <si>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</si>
  <si>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</si>
  <si>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</si>
  <si>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</si>
  <si>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</si>
  <si>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</si>
  <si>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</si>
  <si>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</si>
  <si>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</si>
  <si>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</si>
  <si>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</si>
  <si>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</si>
  <si>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</si>
  <si>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</si>
  <si>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</si>
  <si>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</si>
  <si>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</si>
  <si>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</si>
  <si>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</si>
  <si>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</si>
  <si>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</si>
  <si>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</si>
  <si>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</si>
  <si>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</si>
  <si>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</si>
  <si>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</si>
  <si>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</si>
  <si>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</si>
  <si>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</si>
  <si>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</si>
  <si>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</si>
  <si>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</si>
  <si>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</si>
  <si>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</si>
  <si>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</si>
  <si>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</si>
  <si>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</si>
  <si>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</si>
  <si>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</si>
  <si>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</si>
  <si>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</si>
  <si>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</si>
  <si>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</si>
  <si>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</si>
  <si>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</si>
  <si>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</si>
  <si>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</si>
  <si>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</si>
  <si>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</si>
  <si>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</si>
  <si>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</si>
  <si>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</si>
  <si>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</si>
  <si>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</si>
  <si>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</si>
  <si>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</si>
  <si>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</si>
  <si>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</si>
  <si>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</si>
  <si>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</si>
  <si>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</si>
  <si>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</si>
  <si>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</si>
  <si>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</si>
  <si>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</si>
  <si>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</si>
  <si>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</si>
  <si>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</si>
  <si>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</si>
  <si>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</si>
  <si>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</si>
  <si>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</si>
  <si>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</si>
  <si>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</si>
  <si>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</si>
  <si>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</si>
  <si>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</si>
  <si>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</si>
  <si>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</si>
  <si>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</si>
  <si>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</si>
  <si>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</si>
  <si>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</si>
  <si>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</si>
  <si>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</si>
  <si>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</si>
  <si>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</si>
  <si>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</si>
  <si>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</si>
  <si>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</si>
  <si>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</si>
  <si>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</si>
  <si>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</si>
  <si>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</si>
  <si>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</si>
  <si>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</si>
  <si>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</si>
  <si>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</si>
  <si>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</si>
  <si>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</si>
  <si>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</si>
  <si>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</si>
  <si>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</si>
  <si>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</si>
  <si>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</si>
  <si>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</si>
  <si>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</si>
  <si>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</si>
  <si>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</si>
  <si>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</si>
  <si>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</si>
  <si>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</si>
  <si>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</si>
  <si>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</si>
  <si>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</si>
  <si>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</si>
  <si>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</si>
  <si>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</si>
  <si>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</si>
  <si>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</si>
  <si>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</si>
  <si>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</si>
  <si>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</si>
  <si>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</si>
  <si>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</si>
  <si>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</si>
  <si>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</si>
  <si>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</si>
  <si>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</si>
  <si>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</si>
  <si>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</si>
  <si>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</si>
  <si>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</si>
  <si>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</si>
  <si>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</si>
  <si>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</si>
  <si>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</si>
  <si>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</si>
  <si>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</si>
  <si>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</si>
  <si>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</si>
  <si>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</si>
  <si>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</si>
  <si>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</si>
  <si>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</si>
  <si>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</si>
  <si>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</si>
  <si>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</si>
  <si>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</si>
  <si>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</si>
  <si>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</si>
  <si>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</si>
  <si>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</si>
  <si>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</si>
  <si>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</si>
  <si>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</si>
  <si>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</si>
  <si>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</si>
  <si>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Ідея_0-15-36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</si>
</sst>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4</xdr:col>
      <xdr:colOff>38100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1"/>
          <a:ext cx="23526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VLOOKUP('NST Ідея_0-15-36'!H2,Лист2!A:P,16,FALSE)</f>
        <v>892.85699999999997</v>
      </c>
      <c r="F2" s="132">
        <f>VLOOKUP(H$2,Лист2!$A:$H,8,0)</f>
        <v>99999.995200000005</v>
      </c>
      <c r="G2" s="177">
        <f ca="1">TODAY()</f>
        <v>45855</v>
      </c>
      <c r="H2" s="219" t="s">
        <v>160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99999.995200000005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v>50000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89285.71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99999.995200000005</v>
      </c>
      <c r="G7" s="164"/>
      <c r="H7" s="165"/>
      <c r="I7" s="42"/>
      <c r="J7" s="4"/>
      <c r="K7" s="37"/>
      <c r="L7" s="51" t="str">
        <f>Лист2!A4</f>
        <v>NST Ідея_0-15-36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15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0.12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99999.995200000005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G100-E3</f>
        <v>125816.77967507992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E3+F24</f>
        <v>225816.77487507992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0.71017390489578247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-89285.71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2777.7776444444444</v>
      </c>
      <c r="E40" s="20">
        <f>IF(AND(B40&gt;F$13,B40&lt;=$F$21),F$7*F$19,0)</f>
        <v>0</v>
      </c>
      <c r="F40" s="182">
        <f>IF(B40&lt;=$F$21,F$5*F$9/12,0)</f>
        <v>0.74404758333333343</v>
      </c>
      <c r="G40" s="198">
        <f t="shared" ref="G40:G71" si="0">IF(B$40&lt;=F$21,D40+E40+F40,0)</f>
        <v>2778.5216920277776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2777.7776444444444</v>
      </c>
      <c r="E41" s="20">
        <f t="shared" ref="E41:E99" si="3">IF(AND(B41&gt;F$13,B41&lt;=$F$21),F$7*F$19,0)</f>
        <v>0</v>
      </c>
      <c r="F41" s="20">
        <f t="shared" ref="F41:F99" si="4">IF(B41&lt;=$F$21,F$5*F$9/12,0)</f>
        <v>0.74404758333333343</v>
      </c>
      <c r="G41" s="198">
        <f t="shared" si="0"/>
        <v>2778.5216920277776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2777.7776444444444</v>
      </c>
      <c r="E42" s="20">
        <f t="shared" si="3"/>
        <v>0</v>
      </c>
      <c r="F42" s="20">
        <f t="shared" si="4"/>
        <v>0.74404758333333343</v>
      </c>
      <c r="G42" s="198">
        <f t="shared" si="0"/>
        <v>2778.5216920277776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2777.7776444444444</v>
      </c>
      <c r="E43" s="20">
        <f t="shared" si="3"/>
        <v>0</v>
      </c>
      <c r="F43" s="20">
        <f t="shared" si="4"/>
        <v>0.74404758333333343</v>
      </c>
      <c r="G43" s="198">
        <f t="shared" si="0"/>
        <v>2778.5216920277776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2777.7776444444444</v>
      </c>
      <c r="E44" s="20">
        <f t="shared" si="3"/>
        <v>0</v>
      </c>
      <c r="F44" s="20">
        <f t="shared" si="4"/>
        <v>0.74404758333333343</v>
      </c>
      <c r="G44" s="198">
        <f t="shared" si="0"/>
        <v>2778.5216920277776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2777.7776444444444</v>
      </c>
      <c r="E45" s="20">
        <f t="shared" si="3"/>
        <v>0</v>
      </c>
      <c r="F45" s="20">
        <f t="shared" si="4"/>
        <v>0.74404758333333343</v>
      </c>
      <c r="G45" s="198">
        <f t="shared" si="0"/>
        <v>2778.5216920277776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2777.7776444444444</v>
      </c>
      <c r="E46" s="20">
        <f t="shared" si="3"/>
        <v>0</v>
      </c>
      <c r="F46" s="20">
        <f t="shared" si="4"/>
        <v>0.74404758333333343</v>
      </c>
      <c r="G46" s="198">
        <f t="shared" si="0"/>
        <v>2778.5216920277776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2777.7776444444444</v>
      </c>
      <c r="E47" s="20">
        <f t="shared" si="3"/>
        <v>0</v>
      </c>
      <c r="F47" s="20">
        <f t="shared" si="4"/>
        <v>0.74404758333333343</v>
      </c>
      <c r="G47" s="198">
        <f t="shared" si="0"/>
        <v>2778.5216920277776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2777.7776444444444</v>
      </c>
      <c r="E48" s="20">
        <f t="shared" si="3"/>
        <v>0</v>
      </c>
      <c r="F48" s="20">
        <f t="shared" si="4"/>
        <v>0.74404758333333343</v>
      </c>
      <c r="G48" s="198">
        <f t="shared" si="0"/>
        <v>2778.5216920277776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2777.7776444444444</v>
      </c>
      <c r="E49" s="20">
        <f t="shared" si="3"/>
        <v>0</v>
      </c>
      <c r="F49" s="20">
        <f t="shared" si="4"/>
        <v>0.74404758333333343</v>
      </c>
      <c r="G49" s="198">
        <f t="shared" si="0"/>
        <v>2778.5216920277776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2777.7776444444444</v>
      </c>
      <c r="E50" s="20">
        <f t="shared" si="3"/>
        <v>0</v>
      </c>
      <c r="F50" s="20">
        <f t="shared" si="4"/>
        <v>0.74404758333333343</v>
      </c>
      <c r="G50" s="198">
        <f t="shared" si="0"/>
        <v>2778.5216920277776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2777.7776444444444</v>
      </c>
      <c r="E51" s="20">
        <f t="shared" si="3"/>
        <v>0</v>
      </c>
      <c r="F51" s="20">
        <f t="shared" si="4"/>
        <v>0.74404758333333343</v>
      </c>
      <c r="G51" s="198">
        <f t="shared" si="0"/>
        <v>2778.5216920277776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2777.7776444444444</v>
      </c>
      <c r="E52" s="20">
        <f t="shared" si="3"/>
        <v>0</v>
      </c>
      <c r="F52" s="20">
        <f t="shared" si="4"/>
        <v>0.74404758333333343</v>
      </c>
      <c r="G52" s="198">
        <f t="shared" si="0"/>
        <v>2778.5216920277776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2777.7776444444444</v>
      </c>
      <c r="E53" s="20">
        <f t="shared" si="3"/>
        <v>0</v>
      </c>
      <c r="F53" s="20">
        <f t="shared" si="4"/>
        <v>0.74404758333333343</v>
      </c>
      <c r="G53" s="198">
        <f t="shared" si="0"/>
        <v>2778.5216920277776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2777.7776444444444</v>
      </c>
      <c r="E54" s="20">
        <f t="shared" si="3"/>
        <v>0</v>
      </c>
      <c r="F54" s="20">
        <f t="shared" si="4"/>
        <v>0.74404758333333343</v>
      </c>
      <c r="G54" s="198">
        <f t="shared" si="0"/>
        <v>2778.5216920277776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2777.7776444444444</v>
      </c>
      <c r="E55" s="20">
        <f t="shared" si="3"/>
        <v>5989.9997124800002</v>
      </c>
      <c r="F55" s="20">
        <f t="shared" si="4"/>
        <v>0.74404758333333343</v>
      </c>
      <c r="G55" s="198">
        <f t="shared" si="0"/>
        <v>8768.5214045077792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2777.7776444444444</v>
      </c>
      <c r="E56" s="20">
        <f t="shared" si="3"/>
        <v>5989.9997124800002</v>
      </c>
      <c r="F56" s="20">
        <f t="shared" si="4"/>
        <v>0.74404758333333343</v>
      </c>
      <c r="G56" s="198">
        <f t="shared" si="0"/>
        <v>8768.5214045077792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2777.7776444444444</v>
      </c>
      <c r="E57" s="20">
        <f t="shared" si="3"/>
        <v>5989.9997124800002</v>
      </c>
      <c r="F57" s="20">
        <f t="shared" si="4"/>
        <v>0.74404758333333343</v>
      </c>
      <c r="G57" s="198">
        <f t="shared" si="0"/>
        <v>8768.5214045077792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2777.7776444444444</v>
      </c>
      <c r="E58" s="20">
        <f t="shared" si="3"/>
        <v>5989.9997124800002</v>
      </c>
      <c r="F58" s="20">
        <f t="shared" si="4"/>
        <v>0.74404758333333343</v>
      </c>
      <c r="G58" s="198">
        <f t="shared" si="0"/>
        <v>8768.5214045077792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2777.7776444444444</v>
      </c>
      <c r="E59" s="20">
        <f t="shared" si="3"/>
        <v>5989.9997124800002</v>
      </c>
      <c r="F59" s="20">
        <f t="shared" si="4"/>
        <v>0.74404758333333343</v>
      </c>
      <c r="G59" s="198">
        <f t="shared" si="0"/>
        <v>8768.5214045077792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2777.7776444444444</v>
      </c>
      <c r="E60" s="20">
        <f t="shared" si="3"/>
        <v>5989.9997124800002</v>
      </c>
      <c r="F60" s="20">
        <f t="shared" si="4"/>
        <v>0.74404758333333343</v>
      </c>
      <c r="G60" s="198">
        <f t="shared" si="0"/>
        <v>8768.5214045077792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2777.7776444444444</v>
      </c>
      <c r="E61" s="20">
        <f t="shared" si="3"/>
        <v>5989.9997124800002</v>
      </c>
      <c r="F61" s="20">
        <f t="shared" si="4"/>
        <v>0.74404758333333343</v>
      </c>
      <c r="G61" s="198">
        <f t="shared" si="0"/>
        <v>8768.5214045077792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2777.7776444444444</v>
      </c>
      <c r="E62" s="20">
        <f t="shared" si="3"/>
        <v>5989.9997124800002</v>
      </c>
      <c r="F62" s="20">
        <f t="shared" si="4"/>
        <v>0.74404758333333343</v>
      </c>
      <c r="G62" s="198">
        <f t="shared" si="0"/>
        <v>8768.5214045077792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2777.7776444444444</v>
      </c>
      <c r="E63" s="20">
        <f t="shared" si="3"/>
        <v>5989.9997124800002</v>
      </c>
      <c r="F63" s="20">
        <f t="shared" si="4"/>
        <v>0.74404758333333343</v>
      </c>
      <c r="G63" s="198">
        <f t="shared" si="0"/>
        <v>8768.5214045077792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2777.7776444444444</v>
      </c>
      <c r="E64" s="20">
        <f t="shared" si="3"/>
        <v>5989.9997124800002</v>
      </c>
      <c r="F64" s="20">
        <f t="shared" si="4"/>
        <v>0.74404758333333343</v>
      </c>
      <c r="G64" s="198">
        <f t="shared" si="0"/>
        <v>8768.5214045077792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2777.7776444444444</v>
      </c>
      <c r="E65" s="20">
        <f t="shared" si="3"/>
        <v>5989.9997124800002</v>
      </c>
      <c r="F65" s="20">
        <f t="shared" si="4"/>
        <v>0.74404758333333343</v>
      </c>
      <c r="G65" s="198">
        <f t="shared" si="0"/>
        <v>8768.5214045077792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2777.7776444444444</v>
      </c>
      <c r="E66" s="20">
        <f t="shared" si="3"/>
        <v>5989.9997124800002</v>
      </c>
      <c r="F66" s="20">
        <f t="shared" si="4"/>
        <v>0.74404758333333343</v>
      </c>
      <c r="G66" s="198">
        <f t="shared" si="0"/>
        <v>8768.5214045077792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2777.7776444444444</v>
      </c>
      <c r="E67" s="20">
        <f t="shared" si="3"/>
        <v>5989.9997124800002</v>
      </c>
      <c r="F67" s="20">
        <f t="shared" si="4"/>
        <v>0.74404758333333343</v>
      </c>
      <c r="G67" s="198">
        <f t="shared" si="0"/>
        <v>8768.5214045077792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2777.7776444444444</v>
      </c>
      <c r="E68" s="20">
        <f t="shared" si="3"/>
        <v>5989.9997124800002</v>
      </c>
      <c r="F68" s="20">
        <f t="shared" si="4"/>
        <v>0.74404758333333343</v>
      </c>
      <c r="G68" s="198">
        <f t="shared" si="0"/>
        <v>8768.5214045077792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2777.7776444444444</v>
      </c>
      <c r="E69" s="20">
        <f t="shared" si="3"/>
        <v>5989.9997124800002</v>
      </c>
      <c r="F69" s="20">
        <f t="shared" si="4"/>
        <v>0.74404758333333343</v>
      </c>
      <c r="G69" s="198">
        <f t="shared" si="0"/>
        <v>8768.5214045077792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2777.7776444444444</v>
      </c>
      <c r="E70" s="20">
        <f t="shared" si="3"/>
        <v>5989.9997124800002</v>
      </c>
      <c r="F70" s="20">
        <f t="shared" si="4"/>
        <v>0.74404758333333343</v>
      </c>
      <c r="G70" s="198">
        <f t="shared" si="0"/>
        <v>8768.5214045077792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2777.7776444444444</v>
      </c>
      <c r="E71" s="20">
        <f t="shared" si="3"/>
        <v>5989.9997124800002</v>
      </c>
      <c r="F71" s="20">
        <f t="shared" si="4"/>
        <v>0.74404758333333343</v>
      </c>
      <c r="G71" s="198">
        <f t="shared" si="0"/>
        <v>8768.5214045077792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2777.7776444444444</v>
      </c>
      <c r="E72" s="20">
        <f t="shared" si="3"/>
        <v>5989.9997124800002</v>
      </c>
      <c r="F72" s="20">
        <f t="shared" si="4"/>
        <v>0.74404758333333343</v>
      </c>
      <c r="G72" s="198">
        <f t="shared" ref="G72:G99" si="5">IF(B$40&lt;=F$21,D72+E72+F72,0)</f>
        <v>8768.5214045077792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2777.7776444444444</v>
      </c>
      <c r="E73" s="20">
        <f t="shared" si="3"/>
        <v>5989.9997124800002</v>
      </c>
      <c r="F73" s="20">
        <f t="shared" si="4"/>
        <v>0.74404758333333343</v>
      </c>
      <c r="G73" s="198">
        <f t="shared" si="5"/>
        <v>8768.5214045077792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2777.7776444444444</v>
      </c>
      <c r="E74" s="20">
        <f t="shared" si="3"/>
        <v>5989.9997124800002</v>
      </c>
      <c r="F74" s="20">
        <f t="shared" si="4"/>
        <v>0.74404758333333343</v>
      </c>
      <c r="G74" s="198">
        <f t="shared" si="5"/>
        <v>8768.5214045077792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2777.7776444444444</v>
      </c>
      <c r="E75" s="20">
        <f t="shared" si="3"/>
        <v>5989.9997124800002</v>
      </c>
      <c r="F75" s="20">
        <f t="shared" si="4"/>
        <v>0.74404758333333343</v>
      </c>
      <c r="G75" s="198">
        <f t="shared" si="5"/>
        <v>8768.5214045077792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99999.995200000048</v>
      </c>
      <c r="E100" s="93">
        <f>SUM(E40:E99)</f>
        <v>125789.99396208</v>
      </c>
      <c r="F100" s="99">
        <f>SUM(F40:F99)</f>
        <v>26.785713000000012</v>
      </c>
      <c r="G100" s="211">
        <f>SUM(G40:H99)</f>
        <v>225816.77487507992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TKiRrjXDqP46+oyg+OBV0WkdjFkwa3HHmkg9pREpEXm5l2vyA2W15WIMUud7yah3r1gb9QA4xXsrFUDMShiJgg==" saltValue="H6ldiBHi1L6j7PYi6Up+aA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C15" sqref="C15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89285.71</v>
      </c>
      <c r="C4" s="151">
        <v>36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89285,71 грн.</v>
      </c>
      <c r="H4" s="184">
        <f>B4+B4*K4</f>
        <v>99999.995200000005</v>
      </c>
      <c r="I4" s="151">
        <v>15</v>
      </c>
      <c r="K4" s="185">
        <v>0.12</v>
      </c>
      <c r="L4" s="153">
        <f t="shared" ref="L4" si="0">D4/12/(1-1/POWER(1+D4/12,C4))*H4+H4*F4</f>
        <v>8768.2056184472385</v>
      </c>
      <c r="M4" s="154">
        <f>F4</f>
        <v>5.9900000000000002E-2</v>
      </c>
      <c r="N4" s="154"/>
      <c r="O4" s="155">
        <v>0</v>
      </c>
      <c r="P4" s="151">
        <v>892.85699999999997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Ідея_0-15-36</vt:lpstr>
      <vt:lpstr>Перелік партнерів</vt:lpstr>
      <vt:lpstr>Назви</vt:lpstr>
      <vt:lpstr>Лист2</vt:lpstr>
      <vt:lpstr>'NST Ідея_0-15-36'!Область_друку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2025-07-17T07:31:39Z</dcterms:modified>
</cp:coreProperties>
</file>