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I-Shop_Satellite\"/>
    </mc:Choice>
  </mc:AlternateContent>
  <xr:revisionPtr revIDLastSave="0" documentId="13_ncr:1_{6724386D-753E-4F24-AD70-857F49663380}" xr6:coauthVersionLast="47" xr6:coauthVersionMax="47" xr10:uidLastSave="{00000000-0000-0000-0000-000000000000}"/>
  <workbookProtection workbookAlgorithmName="SHA-512" workbookHashValue="1/4Zj6jPAbj5PdK/D7oKeK6sSqTFdpkpN57xnLiQ68D2CYB3QAx9Y5w3Ygu8v05Bah/60essb70BUAkO3zAlQw==" workbookSaltValue="FRxQPcUgbLkMTubuvtJ1lg==" workbookSpinCount="100000" lockStructure="1"/>
  <bookViews>
    <workbookView xWindow="-120" yWindow="-120" windowWidth="29040" windowHeight="15990" tabRatio="863" xr2:uid="{00000000-000D-0000-FFFF-FFFF00000000}"/>
  </bookViews>
  <sheets>
    <sheet name="I-Shop Ідея_0-15-36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'I-Shop Ідея_0-15-36'!$A$1:$I$103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F2" i="164" l="1"/>
  <c r="H4" i="165"/>
  <c r="E2" i="164"/>
  <c r="G2" i="164"/>
  <c r="G3" i="164"/>
  <c r="G39" i="164" l="1"/>
  <c r="L8" i="164" l="1"/>
  <c r="L9" i="164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<sst xmlns="http://schemas.openxmlformats.org/spreadsheetml/2006/main" count="169" uniqueCount="161">
  <si>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</si>
  <si>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</si>
  <si>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</si>
  <si>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</si>
  <si>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</si>
  <si>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</si>
  <si>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</si>
  <si>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</si>
  <si>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</si>
  <si>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</si>
  <si>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</si>
  <si>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</si>
  <si>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</si>
  <si>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</si>
  <si>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</si>
  <si>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</si>
  <si>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</si>
  <si>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</si>
  <si>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</si>
  <si>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</si>
  <si>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</si>
  <si>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</si>
  <si>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</si>
  <si>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</si>
  <si>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</si>
  <si>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</si>
  <si>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</si>
  <si>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</si>
  <si>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</si>
  <si>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</si>
  <si>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</si>
  <si>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</si>
  <si>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</si>
  <si>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</si>
  <si>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</si>
  <si>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</si>
  <si>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</si>
  <si>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</si>
  <si>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</si>
  <si>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</si>
  <si>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</si>
  <si>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</si>
  <si>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</si>
  <si>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</si>
  <si>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</si>
  <si>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</si>
  <si>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</si>
  <si>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</si>
  <si>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</si>
  <si>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</si>
  <si>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</si>
  <si>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</si>
  <si>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</si>
  <si>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</si>
  <si>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</si>
  <si>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</si>
  <si>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</si>
  <si>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</si>
  <si>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</si>
  <si>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</si>
  <si>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</si>
  <si>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</si>
  <si>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</si>
  <si>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</si>
  <si>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</si>
  <si>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</si>
  <si>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</si>
  <si>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</si>
  <si>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</si>
  <si>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</si>
  <si>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</si>
  <si>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</si>
  <si>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</si>
  <si>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</si>
  <si>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</si>
  <si>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</si>
  <si>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</si>
  <si>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</si>
  <si>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</si>
  <si>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</si>
  <si>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</si>
  <si>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</si>
  <si>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</si>
  <si>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</si>
  <si>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</si>
  <si>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</si>
  <si>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</si>
  <si>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</si>
  <si>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</si>
  <si>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</si>
  <si>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</si>
  <si>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</si>
  <si>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</si>
  <si>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</si>
  <si>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</si>
  <si>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</si>
  <si>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</si>
  <si>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</si>
  <si>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</si>
  <si>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</si>
  <si>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</si>
  <si>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</si>
  <si>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</si>
  <si>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</si>
  <si>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</si>
  <si>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</si>
  <si>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</si>
  <si>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</si>
  <si>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</si>
  <si>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</si>
  <si>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</si>
  <si>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</si>
  <si>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</si>
  <si>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</si>
  <si>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</si>
  <si>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</si>
  <si>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</si>
  <si>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</si>
  <si>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</si>
  <si>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</si>
  <si>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</si>
  <si>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</si>
  <si>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</si>
  <si>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</si>
  <si>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</si>
  <si>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</si>
  <si>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</si>
  <si>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</si>
  <si>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</si>
  <si>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</si>
  <si>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</si>
  <si>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</si>
  <si>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</si>
  <si>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</si>
  <si>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</si>
  <si>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</si>
  <si>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</si>
  <si>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</si>
  <si>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</si>
  <si>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</si>
  <si>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</si>
  <si>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</si>
  <si>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</si>
  <si>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</si>
  <si>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</si>
  <si>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</si>
  <si>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</si>
  <si>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</si>
  <si>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</si>
  <si>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</si>
  <si>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</si>
  <si>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</si>
  <si>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</si>
  <si>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</si>
  <si>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</si>
  <si>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</si>
  <si>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</si>
  <si>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</si>
  <si>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</si>
  <si>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</si>
  <si>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I-Shop Ідея_0-15-36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</si>
</sst>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4</xdr:col>
      <xdr:colOff>9525</xdr:colOff>
      <xdr:row>3</xdr:row>
      <xdr:rowOff>104774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" y="38100"/>
          <a:ext cx="231457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">
      <c r="A2" s="2"/>
      <c r="B2" s="88"/>
      <c r="C2" s="88"/>
      <c r="D2" s="88"/>
      <c r="E2" s="109">
        <f>VLOOKUP('I-Shop Ідея_0-15-36'!H2,Лист2!A:P,16,FALSE)</f>
        <v>892.85699999999997</v>
      </c>
      <c r="F2" s="132">
        <f>VLOOKUP(H$2,Лист2!$A:$H,8,0)</f>
        <v>99999.995200000005</v>
      </c>
      <c r="G2" s="177">
        <f ca="1">TODAY()</f>
        <v>45859</v>
      </c>
      <c r="H2" s="193" t="s">
        <v>160</v>
      </c>
      <c r="I2" s="194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99999.995200000005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v>50000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" thickBot="1" x14ac:dyDescent="0.25">
      <c r="A5" s="1"/>
      <c r="B5" s="199" t="s">
        <v>42</v>
      </c>
      <c r="C5" s="200"/>
      <c r="D5" s="200"/>
      <c r="E5" s="201"/>
      <c r="F5" s="161">
        <v>89285.71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0" t="s">
        <v>43</v>
      </c>
      <c r="C7" s="191"/>
      <c r="D7" s="191"/>
      <c r="E7" s="192"/>
      <c r="F7" s="163">
        <f>F5+F5*F11+F15+F5*F17</f>
        <v>99999.995200000005</v>
      </c>
      <c r="G7" s="164"/>
      <c r="H7" s="165"/>
      <c r="I7" s="42"/>
      <c r="J7" s="4"/>
      <c r="K7" s="37"/>
      <c r="L7" s="51" t="str">
        <f>Лист2!A4</f>
        <v>I-Shop Ідея_0-15-36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6" t="s">
        <v>41</v>
      </c>
      <c r="C13" s="206"/>
      <c r="D13" s="206"/>
      <c r="E13" s="204"/>
      <c r="F13" s="140">
        <f>VLOOKUP(H$2,Лист2!$A:$J,9,0)</f>
        <v>15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6" t="s">
        <v>39</v>
      </c>
      <c r="C15" s="206"/>
      <c r="D15" s="206"/>
      <c r="E15" s="204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6" t="s">
        <v>40</v>
      </c>
      <c r="C17" s="206"/>
      <c r="D17" s="206"/>
      <c r="E17" s="206"/>
      <c r="F17" s="134">
        <f>VLOOKUP(H$2,Лист2!$A:$K,11,0)</f>
        <v>0.12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5.9900000000000002E-2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36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99999.995200000005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G100-E3</f>
        <v>125816.77967507992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E3+F24</f>
        <v>225816.77487507992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0.71017390489578247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45859</v>
      </c>
      <c r="D39" s="91"/>
      <c r="E39" s="92"/>
      <c r="F39" s="91"/>
      <c r="G39" s="158">
        <f>-F5</f>
        <v>-89285.71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45890</v>
      </c>
      <c r="D40" s="19">
        <f>IF(B40&lt;=$F$21,$F$7/$F$21,0)</f>
        <v>2777.7776444444444</v>
      </c>
      <c r="E40" s="20">
        <f>IF(AND(B40&gt;F$13,B40&lt;=$F$21),F$7*F$19,0)</f>
        <v>0</v>
      </c>
      <c r="F40" s="182">
        <f>IF(B40&lt;=$F$21,F$5*F$9/12,0)</f>
        <v>0.74404758333333343</v>
      </c>
      <c r="G40" s="208">
        <f t="shared" ref="G40:G71" si="0">IF(B$40&lt;=F$21,D40+E40+F40,0)</f>
        <v>2778.5216920277776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45921</v>
      </c>
      <c r="D41" s="19">
        <f t="shared" ref="D41:D87" si="2">IF(B41&lt;=$F$21,$F$7/$F$21,0)</f>
        <v>2777.7776444444444</v>
      </c>
      <c r="E41" s="20">
        <f t="shared" ref="E41:E99" si="3">IF(AND(B41&gt;F$13,B41&lt;=$F$21),F$7*F$19,0)</f>
        <v>0</v>
      </c>
      <c r="F41" s="20">
        <f t="shared" ref="F41:F99" si="4">IF(B41&lt;=$F$21,F$5*F$9/12,0)</f>
        <v>0.74404758333333343</v>
      </c>
      <c r="G41" s="208">
        <f t="shared" si="0"/>
        <v>2778.5216920277776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45951</v>
      </c>
      <c r="D42" s="19">
        <f t="shared" si="2"/>
        <v>2777.7776444444444</v>
      </c>
      <c r="E42" s="20">
        <f t="shared" si="3"/>
        <v>0</v>
      </c>
      <c r="F42" s="20">
        <f t="shared" si="4"/>
        <v>0.74404758333333343</v>
      </c>
      <c r="G42" s="208">
        <f t="shared" si="0"/>
        <v>2778.5216920277776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45982</v>
      </c>
      <c r="D43" s="19">
        <f t="shared" si="2"/>
        <v>2777.7776444444444</v>
      </c>
      <c r="E43" s="20">
        <f t="shared" si="3"/>
        <v>0</v>
      </c>
      <c r="F43" s="20">
        <f t="shared" si="4"/>
        <v>0.74404758333333343</v>
      </c>
      <c r="G43" s="208">
        <f t="shared" si="0"/>
        <v>2778.5216920277776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46012</v>
      </c>
      <c r="D44" s="19">
        <f t="shared" si="2"/>
        <v>2777.7776444444444</v>
      </c>
      <c r="E44" s="20">
        <f t="shared" si="3"/>
        <v>0</v>
      </c>
      <c r="F44" s="20">
        <f t="shared" si="4"/>
        <v>0.74404758333333343</v>
      </c>
      <c r="G44" s="208">
        <f t="shared" si="0"/>
        <v>2778.5216920277776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46043</v>
      </c>
      <c r="D45" s="19">
        <f t="shared" si="2"/>
        <v>2777.7776444444444</v>
      </c>
      <c r="E45" s="20">
        <f t="shared" si="3"/>
        <v>0</v>
      </c>
      <c r="F45" s="20">
        <f t="shared" si="4"/>
        <v>0.74404758333333343</v>
      </c>
      <c r="G45" s="208">
        <f t="shared" si="0"/>
        <v>2778.5216920277776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46074</v>
      </c>
      <c r="D46" s="19">
        <f t="shared" si="2"/>
        <v>2777.7776444444444</v>
      </c>
      <c r="E46" s="20">
        <f t="shared" si="3"/>
        <v>0</v>
      </c>
      <c r="F46" s="20">
        <f t="shared" si="4"/>
        <v>0.74404758333333343</v>
      </c>
      <c r="G46" s="208">
        <f t="shared" si="0"/>
        <v>2778.5216920277776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46102</v>
      </c>
      <c r="D47" s="19">
        <f t="shared" si="2"/>
        <v>2777.7776444444444</v>
      </c>
      <c r="E47" s="20">
        <f t="shared" si="3"/>
        <v>0</v>
      </c>
      <c r="F47" s="20">
        <f t="shared" si="4"/>
        <v>0.74404758333333343</v>
      </c>
      <c r="G47" s="208">
        <f t="shared" si="0"/>
        <v>2778.5216920277776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46133</v>
      </c>
      <c r="D48" s="19">
        <f t="shared" si="2"/>
        <v>2777.7776444444444</v>
      </c>
      <c r="E48" s="20">
        <f t="shared" si="3"/>
        <v>0</v>
      </c>
      <c r="F48" s="20">
        <f t="shared" si="4"/>
        <v>0.74404758333333343</v>
      </c>
      <c r="G48" s="208">
        <f t="shared" si="0"/>
        <v>2778.5216920277776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46163</v>
      </c>
      <c r="D49" s="19">
        <f t="shared" si="2"/>
        <v>2777.7776444444444</v>
      </c>
      <c r="E49" s="20">
        <f t="shared" si="3"/>
        <v>0</v>
      </c>
      <c r="F49" s="20">
        <f t="shared" si="4"/>
        <v>0.74404758333333343</v>
      </c>
      <c r="G49" s="208">
        <f t="shared" si="0"/>
        <v>2778.5216920277776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46194</v>
      </c>
      <c r="D50" s="19">
        <f t="shared" si="2"/>
        <v>2777.7776444444444</v>
      </c>
      <c r="E50" s="20">
        <f t="shared" si="3"/>
        <v>0</v>
      </c>
      <c r="F50" s="20">
        <f t="shared" si="4"/>
        <v>0.74404758333333343</v>
      </c>
      <c r="G50" s="208">
        <f t="shared" si="0"/>
        <v>2778.5216920277776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46224</v>
      </c>
      <c r="D51" s="19">
        <f t="shared" si="2"/>
        <v>2777.7776444444444</v>
      </c>
      <c r="E51" s="20">
        <f t="shared" si="3"/>
        <v>0</v>
      </c>
      <c r="F51" s="20">
        <f t="shared" si="4"/>
        <v>0.74404758333333343</v>
      </c>
      <c r="G51" s="208">
        <f t="shared" si="0"/>
        <v>2778.5216920277776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46255</v>
      </c>
      <c r="D52" s="19">
        <f t="shared" si="2"/>
        <v>2777.7776444444444</v>
      </c>
      <c r="E52" s="20">
        <f t="shared" si="3"/>
        <v>0</v>
      </c>
      <c r="F52" s="20">
        <f t="shared" si="4"/>
        <v>0.74404758333333343</v>
      </c>
      <c r="G52" s="208">
        <f t="shared" si="0"/>
        <v>2778.5216920277776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46286</v>
      </c>
      <c r="D53" s="19">
        <f t="shared" si="2"/>
        <v>2777.7776444444444</v>
      </c>
      <c r="E53" s="20">
        <f t="shared" si="3"/>
        <v>0</v>
      </c>
      <c r="F53" s="20">
        <f t="shared" si="4"/>
        <v>0.74404758333333343</v>
      </c>
      <c r="G53" s="208">
        <f t="shared" si="0"/>
        <v>2778.5216920277776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46316</v>
      </c>
      <c r="D54" s="19">
        <f t="shared" si="2"/>
        <v>2777.7776444444444</v>
      </c>
      <c r="E54" s="20">
        <f t="shared" si="3"/>
        <v>0</v>
      </c>
      <c r="F54" s="20">
        <f t="shared" si="4"/>
        <v>0.74404758333333343</v>
      </c>
      <c r="G54" s="208">
        <f t="shared" si="0"/>
        <v>2778.5216920277776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46347</v>
      </c>
      <c r="D55" s="19">
        <f t="shared" si="2"/>
        <v>2777.7776444444444</v>
      </c>
      <c r="E55" s="20">
        <f t="shared" si="3"/>
        <v>5989.9997124800002</v>
      </c>
      <c r="F55" s="20">
        <f t="shared" si="4"/>
        <v>0.74404758333333343</v>
      </c>
      <c r="G55" s="208">
        <f t="shared" si="0"/>
        <v>8768.5214045077792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46377</v>
      </c>
      <c r="D56" s="19">
        <f t="shared" si="2"/>
        <v>2777.7776444444444</v>
      </c>
      <c r="E56" s="20">
        <f t="shared" si="3"/>
        <v>5989.9997124800002</v>
      </c>
      <c r="F56" s="20">
        <f t="shared" si="4"/>
        <v>0.74404758333333343</v>
      </c>
      <c r="G56" s="208">
        <f t="shared" si="0"/>
        <v>8768.5214045077792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46408</v>
      </c>
      <c r="D57" s="19">
        <f t="shared" si="2"/>
        <v>2777.7776444444444</v>
      </c>
      <c r="E57" s="20">
        <f t="shared" si="3"/>
        <v>5989.9997124800002</v>
      </c>
      <c r="F57" s="20">
        <f t="shared" si="4"/>
        <v>0.74404758333333343</v>
      </c>
      <c r="G57" s="208">
        <f t="shared" si="0"/>
        <v>8768.5214045077792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46439</v>
      </c>
      <c r="D58" s="19">
        <f t="shared" si="2"/>
        <v>2777.7776444444444</v>
      </c>
      <c r="E58" s="20">
        <f t="shared" si="3"/>
        <v>5989.9997124800002</v>
      </c>
      <c r="F58" s="20">
        <f t="shared" si="4"/>
        <v>0.74404758333333343</v>
      </c>
      <c r="G58" s="208">
        <f t="shared" si="0"/>
        <v>8768.5214045077792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46467</v>
      </c>
      <c r="D59" s="19">
        <f t="shared" si="2"/>
        <v>2777.7776444444444</v>
      </c>
      <c r="E59" s="20">
        <f t="shared" si="3"/>
        <v>5989.9997124800002</v>
      </c>
      <c r="F59" s="20">
        <f t="shared" si="4"/>
        <v>0.74404758333333343</v>
      </c>
      <c r="G59" s="208">
        <f t="shared" si="0"/>
        <v>8768.5214045077792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46498</v>
      </c>
      <c r="D60" s="19">
        <f t="shared" si="2"/>
        <v>2777.7776444444444</v>
      </c>
      <c r="E60" s="20">
        <f t="shared" si="3"/>
        <v>5989.9997124800002</v>
      </c>
      <c r="F60" s="20">
        <f t="shared" si="4"/>
        <v>0.74404758333333343</v>
      </c>
      <c r="G60" s="208">
        <f t="shared" si="0"/>
        <v>8768.5214045077792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46528</v>
      </c>
      <c r="D61" s="19">
        <f t="shared" si="2"/>
        <v>2777.7776444444444</v>
      </c>
      <c r="E61" s="20">
        <f t="shared" si="3"/>
        <v>5989.9997124800002</v>
      </c>
      <c r="F61" s="20">
        <f t="shared" si="4"/>
        <v>0.74404758333333343</v>
      </c>
      <c r="G61" s="208">
        <f t="shared" si="0"/>
        <v>8768.5214045077792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46559</v>
      </c>
      <c r="D62" s="19">
        <f t="shared" si="2"/>
        <v>2777.7776444444444</v>
      </c>
      <c r="E62" s="20">
        <f t="shared" si="3"/>
        <v>5989.9997124800002</v>
      </c>
      <c r="F62" s="20">
        <f t="shared" si="4"/>
        <v>0.74404758333333343</v>
      </c>
      <c r="G62" s="208">
        <f t="shared" si="0"/>
        <v>8768.5214045077792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46589</v>
      </c>
      <c r="D63" s="19">
        <f t="shared" si="2"/>
        <v>2777.7776444444444</v>
      </c>
      <c r="E63" s="20">
        <f t="shared" si="3"/>
        <v>5989.9997124800002</v>
      </c>
      <c r="F63" s="20">
        <f t="shared" si="4"/>
        <v>0.74404758333333343</v>
      </c>
      <c r="G63" s="208">
        <f t="shared" si="0"/>
        <v>8768.5214045077792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46620</v>
      </c>
      <c r="D64" s="19">
        <f t="shared" si="2"/>
        <v>2777.7776444444444</v>
      </c>
      <c r="E64" s="20">
        <f t="shared" si="3"/>
        <v>5989.9997124800002</v>
      </c>
      <c r="F64" s="20">
        <f t="shared" si="4"/>
        <v>0.74404758333333343</v>
      </c>
      <c r="G64" s="208">
        <f t="shared" si="0"/>
        <v>8768.5214045077792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46651</v>
      </c>
      <c r="D65" s="19">
        <f t="shared" si="2"/>
        <v>2777.7776444444444</v>
      </c>
      <c r="E65" s="20">
        <f t="shared" si="3"/>
        <v>5989.9997124800002</v>
      </c>
      <c r="F65" s="20">
        <f t="shared" si="4"/>
        <v>0.74404758333333343</v>
      </c>
      <c r="G65" s="208">
        <f t="shared" si="0"/>
        <v>8768.5214045077792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46681</v>
      </c>
      <c r="D66" s="19">
        <f t="shared" si="2"/>
        <v>2777.7776444444444</v>
      </c>
      <c r="E66" s="20">
        <f t="shared" si="3"/>
        <v>5989.9997124800002</v>
      </c>
      <c r="F66" s="20">
        <f t="shared" si="4"/>
        <v>0.74404758333333343</v>
      </c>
      <c r="G66" s="208">
        <f t="shared" si="0"/>
        <v>8768.5214045077792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46712</v>
      </c>
      <c r="D67" s="19">
        <f t="shared" si="2"/>
        <v>2777.7776444444444</v>
      </c>
      <c r="E67" s="20">
        <f t="shared" si="3"/>
        <v>5989.9997124800002</v>
      </c>
      <c r="F67" s="20">
        <f t="shared" si="4"/>
        <v>0.74404758333333343</v>
      </c>
      <c r="G67" s="208">
        <f t="shared" si="0"/>
        <v>8768.5214045077792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46742</v>
      </c>
      <c r="D68" s="19">
        <f t="shared" si="2"/>
        <v>2777.7776444444444</v>
      </c>
      <c r="E68" s="20">
        <f t="shared" si="3"/>
        <v>5989.9997124800002</v>
      </c>
      <c r="F68" s="20">
        <f t="shared" si="4"/>
        <v>0.74404758333333343</v>
      </c>
      <c r="G68" s="208">
        <f t="shared" si="0"/>
        <v>8768.5214045077792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46773</v>
      </c>
      <c r="D69" s="19">
        <f t="shared" si="2"/>
        <v>2777.7776444444444</v>
      </c>
      <c r="E69" s="20">
        <f t="shared" si="3"/>
        <v>5989.9997124800002</v>
      </c>
      <c r="F69" s="20">
        <f t="shared" si="4"/>
        <v>0.74404758333333343</v>
      </c>
      <c r="G69" s="208">
        <f t="shared" si="0"/>
        <v>8768.5214045077792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46804</v>
      </c>
      <c r="D70" s="19">
        <f t="shared" si="2"/>
        <v>2777.7776444444444</v>
      </c>
      <c r="E70" s="20">
        <f t="shared" si="3"/>
        <v>5989.9997124800002</v>
      </c>
      <c r="F70" s="20">
        <f t="shared" si="4"/>
        <v>0.74404758333333343</v>
      </c>
      <c r="G70" s="208">
        <f t="shared" si="0"/>
        <v>8768.5214045077792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46833</v>
      </c>
      <c r="D71" s="19">
        <f t="shared" si="2"/>
        <v>2777.7776444444444</v>
      </c>
      <c r="E71" s="20">
        <f t="shared" si="3"/>
        <v>5989.9997124800002</v>
      </c>
      <c r="F71" s="20">
        <f t="shared" si="4"/>
        <v>0.74404758333333343</v>
      </c>
      <c r="G71" s="208">
        <f t="shared" si="0"/>
        <v>8768.5214045077792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46864</v>
      </c>
      <c r="D72" s="19">
        <f t="shared" si="2"/>
        <v>2777.7776444444444</v>
      </c>
      <c r="E72" s="20">
        <f t="shared" si="3"/>
        <v>5989.9997124800002</v>
      </c>
      <c r="F72" s="20">
        <f t="shared" si="4"/>
        <v>0.74404758333333343</v>
      </c>
      <c r="G72" s="208">
        <f t="shared" ref="G72:G99" si="5">IF(B$40&lt;=F$21,D72+E72+F72,0)</f>
        <v>8768.5214045077792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46894</v>
      </c>
      <c r="D73" s="19">
        <f t="shared" si="2"/>
        <v>2777.7776444444444</v>
      </c>
      <c r="E73" s="20">
        <f t="shared" si="3"/>
        <v>5989.9997124800002</v>
      </c>
      <c r="F73" s="20">
        <f t="shared" si="4"/>
        <v>0.74404758333333343</v>
      </c>
      <c r="G73" s="208">
        <f t="shared" si="5"/>
        <v>8768.5214045077792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46925</v>
      </c>
      <c r="D74" s="19">
        <f t="shared" si="2"/>
        <v>2777.7776444444444</v>
      </c>
      <c r="E74" s="20">
        <f t="shared" si="3"/>
        <v>5989.9997124800002</v>
      </c>
      <c r="F74" s="20">
        <f t="shared" si="4"/>
        <v>0.74404758333333343</v>
      </c>
      <c r="G74" s="208">
        <f t="shared" si="5"/>
        <v>8768.5214045077792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46955</v>
      </c>
      <c r="D75" s="19">
        <f t="shared" si="2"/>
        <v>2777.7776444444444</v>
      </c>
      <c r="E75" s="20">
        <f t="shared" si="3"/>
        <v>5989.9997124800002</v>
      </c>
      <c r="F75" s="20">
        <f t="shared" si="4"/>
        <v>0.74404758333333343</v>
      </c>
      <c r="G75" s="208">
        <f t="shared" si="5"/>
        <v>8768.5214045077792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46986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47017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47047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47078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47108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47139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47170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47198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47229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47259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47290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47320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47351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47382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47412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47443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47473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47504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47535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47563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47594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47624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47655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47685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13" t="s">
        <v>1</v>
      </c>
      <c r="C100" s="214"/>
      <c r="D100" s="93">
        <f>SUM(D40:D99)</f>
        <v>99999.995200000048</v>
      </c>
      <c r="E100" s="93">
        <f>SUM(E40:E99)</f>
        <v>125789.99396208</v>
      </c>
      <c r="F100" s="99">
        <f>SUM(F40:F99)</f>
        <v>26.785713000000012</v>
      </c>
      <c r="G100" s="211">
        <f>SUM(G40:H99)</f>
        <v>225816.77487507992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CYzc+SJ+0LrrlPlUzKenTuMRCyxGqbgFGdXO7eJdVdbQSsvd+DbQHI5RD/wzU6MqTBN8z50HgI1SBrDlqFQ9ZQ==" saltValue="TYz7dXtKshPlmvRtE1Hwew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B2:K55"/>
  <sheetViews>
    <sheetView topLeftCell="A25"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1" t="s">
        <v>158</v>
      </c>
      <c r="B9" s="252"/>
      <c r="C9" s="252"/>
      <c r="D9" s="25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4" t="s">
        <v>30</v>
      </c>
      <c r="B26" s="245"/>
      <c r="C26" s="245"/>
      <c r="D26" s="245"/>
      <c r="E26" s="245"/>
      <c r="F26" s="245"/>
      <c r="G26" s="246"/>
    </row>
    <row r="27" spans="1:8" ht="45.75" thickBot="1" x14ac:dyDescent="0.25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3"/>
      <c r="E29" s="243"/>
      <c r="F29" s="243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3"/>
  <dimension ref="A1:P4"/>
  <sheetViews>
    <sheetView zoomScale="85" zoomScaleNormal="85" workbookViewId="0">
      <selection activeCell="D13" sqref="D13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89285.71</v>
      </c>
      <c r="C4" s="151">
        <v>36</v>
      </c>
      <c r="D4" s="152">
        <v>1E-4</v>
      </c>
      <c r="E4" s="152">
        <v>0</v>
      </c>
      <c r="F4" s="152">
        <v>5.9900000000000002E-2</v>
      </c>
      <c r="G4" s="151" t="str">
        <f>I$2&amp;" "&amp;B4&amp;" "&amp;H$2</f>
        <v>max. 89285,71 грн.</v>
      </c>
      <c r="H4" s="184">
        <f>B4+B4*K4</f>
        <v>99999.995200000005</v>
      </c>
      <c r="I4" s="151">
        <v>15</v>
      </c>
      <c r="K4" s="185">
        <v>0.12</v>
      </c>
      <c r="L4" s="153">
        <f t="shared" ref="L4" si="0">D4/12/(1-1/POWER(1+D4/12,C4))*H4+H4*F4</f>
        <v>8768.2056184472385</v>
      </c>
      <c r="M4" s="154">
        <f>F4</f>
        <v>5.9900000000000002E-2</v>
      </c>
      <c r="N4" s="154"/>
      <c r="O4" s="155">
        <v>0</v>
      </c>
      <c r="P4" s="151">
        <v>892.85699999999997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I-Shop Ідея_0-15-36</vt:lpstr>
      <vt:lpstr>Перелік партнерів</vt:lpstr>
      <vt:lpstr>Назви</vt:lpstr>
      <vt:lpstr>Лист2</vt:lpstr>
      <vt:lpstr>'I-Shop Ідея_0-15-36'!Область_друку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2025-07-21T12:19:41Z</dcterms:modified>
</cp:coreProperties>
</file>